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9EEAA71F-C432-4AA6-830B-0281BE7ED652}" xr6:coauthVersionLast="47" xr6:coauthVersionMax="47" xr10:uidLastSave="{00000000-0000-0000-0000-000000000000}"/>
  <bookViews>
    <workbookView xWindow="20370" yWindow="-120" windowWidth="20730" windowHeight="11160" xr2:uid="{AD8BCB10-27CE-474F-B672-D803D48C0C39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L2" i="2"/>
  <c r="P2" i="2" s="1"/>
  <c r="I3" i="2"/>
  <c r="L3" i="2"/>
  <c r="P3" i="2" s="1"/>
  <c r="I4" i="2"/>
  <c r="L4" i="2"/>
  <c r="N4" i="2" s="1"/>
  <c r="I5" i="2"/>
  <c r="L5" i="2"/>
  <c r="N5" i="2" s="1"/>
  <c r="I6" i="2"/>
  <c r="L6" i="2"/>
  <c r="N6" i="2" s="1"/>
  <c r="I7" i="2"/>
  <c r="L7" i="2"/>
  <c r="N7" i="2" s="1"/>
  <c r="I8" i="2"/>
  <c r="L8" i="2"/>
  <c r="N8" i="2" s="1"/>
  <c r="I10" i="2"/>
  <c r="L10" i="2"/>
  <c r="N10" i="2" s="1"/>
  <c r="I11" i="2"/>
  <c r="L11" i="2"/>
  <c r="N11" i="2" s="1"/>
  <c r="I12" i="2"/>
  <c r="L12" i="2"/>
  <c r="N12" i="2" s="1"/>
  <c r="I14" i="2"/>
  <c r="L14" i="2"/>
  <c r="N14" i="2" s="1"/>
  <c r="I16" i="2"/>
  <c r="L16" i="2"/>
  <c r="N16" i="2" s="1"/>
  <c r="I15" i="2"/>
  <c r="L15" i="2"/>
  <c r="P15" i="2" s="1"/>
  <c r="I13" i="2"/>
  <c r="L13" i="2"/>
  <c r="N13" i="2" s="1"/>
  <c r="I9" i="2"/>
  <c r="L9" i="2"/>
  <c r="N9" i="2" s="1"/>
  <c r="P13" i="2" l="1"/>
  <c r="P9" i="2"/>
  <c r="P5" i="2"/>
  <c r="P10" i="2"/>
  <c r="N2" i="2"/>
  <c r="P6" i="2"/>
  <c r="N3" i="2"/>
  <c r="P14" i="2"/>
  <c r="P4" i="2"/>
  <c r="N15" i="2"/>
  <c r="P12" i="2"/>
  <c r="P11" i="2"/>
  <c r="P17" i="2"/>
  <c r="P7" i="2"/>
  <c r="P16" i="2"/>
  <c r="P8" i="2"/>
  <c r="I19" i="2" l="1"/>
  <c r="I18" i="2"/>
  <c r="H17" i="2"/>
  <c r="M17" i="2"/>
  <c r="J17" i="2"/>
  <c r="S19" i="2"/>
  <c r="Q19" i="2"/>
  <c r="R2" i="2"/>
  <c r="Q18" i="2"/>
  <c r="D17" i="2"/>
  <c r="R13" i="2"/>
  <c r="R6" i="2"/>
  <c r="R10" i="2"/>
  <c r="R14" i="2"/>
  <c r="R5" i="2"/>
  <c r="R16" i="2"/>
  <c r="R8" i="2"/>
  <c r="R17" i="2"/>
  <c r="R11" i="2"/>
  <c r="R3" i="2"/>
  <c r="R4" i="2"/>
  <c r="R7" i="2"/>
  <c r="R9" i="2"/>
  <c r="R12" i="2"/>
  <c r="L17" i="2"/>
  <c r="N18" i="2"/>
  <c r="N19" i="2"/>
  <c r="R15" i="2"/>
  <c r="G17" i="2"/>
</calcChain>
</file>

<file path=xl/sharedStrings.xml><?xml version="1.0" encoding="utf-8"?>
<sst xmlns="http://schemas.openxmlformats.org/spreadsheetml/2006/main" count="177" uniqueCount="87">
  <si>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</si>
  <si>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</si>
  <si>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</si>
  <si>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</si>
  <si>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</si>
  <si>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</si>
  <si>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</si>
  <si>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</si>
  <si>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</si>
  <si>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</si>
  <si>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</si>
  <si>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</si>
  <si>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</si>
  <si>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</si>
  <si>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</si>
  <si>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</si>
  <si>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</si>
  <si>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</si>
  <si>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</si>
  <si>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</si>
  <si>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</si>
  <si>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</si>
  <si>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</si>
  <si>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</si>
  <si>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</si>
  <si>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</si>
  <si>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</si>
  <si>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044-051-000-007-00</t>
  </si>
  <si>
    <t>501 N ELIZABETH STREET</t>
  </si>
  <si>
    <t>LC</t>
  </si>
  <si>
    <t>03-ARM'S LENGTH</t>
  </si>
  <si>
    <t>00001</t>
  </si>
  <si>
    <t>RANCH</t>
  </si>
  <si>
    <t>No</t>
  </si>
  <si>
    <t xml:space="preserve">  /  /    </t>
  </si>
  <si>
    <t>044-053-000-003-01</t>
  </si>
  <si>
    <t>421 PEARL STREET</t>
  </si>
  <si>
    <t>WD</t>
  </si>
  <si>
    <t>044-053-000-015-00</t>
  </si>
  <si>
    <t>420 AUSTIN ST</t>
  </si>
  <si>
    <t>044-054-000-001-01</t>
  </si>
  <si>
    <t>801 W THIRD STREET</t>
  </si>
  <si>
    <t>044-054-000-005-00</t>
  </si>
  <si>
    <t>423 AUSTIN</t>
  </si>
  <si>
    <t>044-060-000-003-00</t>
  </si>
  <si>
    <t>411 LYNN</t>
  </si>
  <si>
    <t>044-060-000-017-00</t>
  </si>
  <si>
    <t>340 LYNN ST</t>
  </si>
  <si>
    <t>044-073-000-021-00</t>
  </si>
  <si>
    <t>15818 CARING ST</t>
  </si>
  <si>
    <t>TWO-STORY</t>
  </si>
  <si>
    <t>044-080-000-005-00</t>
  </si>
  <si>
    <t>23890 LOWELL ST</t>
  </si>
  <si>
    <t>044-081-000-003-00</t>
  </si>
  <si>
    <t>411 S COUNTY ST</t>
  </si>
  <si>
    <t>044-081-000-007-00</t>
  </si>
  <si>
    <t>431 S COUNTY STREET</t>
  </si>
  <si>
    <t>044-083-000-001-00</t>
  </si>
  <si>
    <t>120 LYNN ST</t>
  </si>
  <si>
    <t>044-083-000-002-00</t>
  </si>
  <si>
    <t>130 LYNN STREET</t>
  </si>
  <si>
    <t>044-208-000-007-00</t>
  </si>
  <si>
    <t>310 E SECOND ST</t>
  </si>
  <si>
    <t>044-213-000-002-00</t>
  </si>
  <si>
    <t>321 GARFIELD STREET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</si>
  <si>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</si>
  <si>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</si>
  <si>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</si>
  <si>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</si>
  <si>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</si>
  <si>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</si>
  <si>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</si>
  <si>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</si>
  <si>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VILLAGE RES ECF .696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</si>
  <si>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</si>
  <si>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</si>
  <si>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</si>
  <si>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</si>
  <si>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</si>
  <si>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HILLMAN VILLAGE RES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</si>
  <si>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</si>
  <si>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VILLAGE LOTS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</si>
  <si>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</si>
  <si>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</si>
  <si>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</si>
  <si>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</si>
  <si>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Perimeters used to calculate Village 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</si>
</sst>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/>
    <xf numFmtId="165" fontId="9" fillId="0" borderId="0" xfId="0" applyNumberFormat="1" applyFont="1"/>
    <xf numFmtId="6" fontId="9" fillId="0" borderId="0" xfId="0" applyNumberFormat="1" applyFont="1"/>
    <xf numFmtId="164" fontId="9" fillId="0" borderId="0" xfId="0" applyNumberFormat="1" applyFont="1"/>
    <xf numFmtId="166" fontId="9" fillId="0" borderId="0" xfId="0" applyNumberFormat="1" applyFont="1"/>
    <xf numFmtId="38" fontId="9" fillId="0" borderId="0" xfId="0" applyNumberFormat="1" applyFont="1"/>
    <xf numFmtId="167" fontId="9" fillId="0" borderId="0" xfId="0" applyNumberFormat="1" applyFont="1"/>
    <xf numFmtId="49" fontId="9" fillId="0" borderId="0" xfId="0" quotePrefix="1" applyNumberFormat="1" applyFont="1" applyAlignment="1">
      <alignment horizontal="right"/>
    </xf>
    <xf numFmtId="168" fontId="9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E6DE-A757-4CC1-A9A1-EA3FDDF9BEB8}">
  <dimension ref="A1:BL27"/>
  <sheetViews>
    <sheetView tabSelected="1" topLeftCell="A7" workbookViewId="0">
      <selection activeCell="B18" sqref="B18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49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27</v>
      </c>
      <c r="B2" t="s">
        <v>28</v>
      </c>
      <c r="C2" s="17">
        <v>44063</v>
      </c>
      <c r="D2" s="7">
        <v>30000</v>
      </c>
      <c r="E2" t="s">
        <v>29</v>
      </c>
      <c r="F2" t="s">
        <v>30</v>
      </c>
      <c r="G2" s="7">
        <v>30000</v>
      </c>
      <c r="H2" s="7">
        <v>23700</v>
      </c>
      <c r="I2" s="12">
        <f>H2/G2*100</f>
        <v>79</v>
      </c>
      <c r="J2" s="7">
        <v>47057</v>
      </c>
      <c r="K2" s="7">
        <v>3545</v>
      </c>
      <c r="L2" s="7">
        <f>G2-K2</f>
        <v>26455</v>
      </c>
      <c r="M2" s="7">
        <v>58879.56640625</v>
      </c>
      <c r="N2" s="22">
        <f>L2/M2</f>
        <v>0.44930697718575302</v>
      </c>
      <c r="O2" s="27">
        <v>832</v>
      </c>
      <c r="P2" s="32">
        <f>L2/O2</f>
        <v>31.796875</v>
      </c>
      <c r="Q2" s="37" t="s">
        <v>31</v>
      </c>
      <c r="R2" s="42">
        <f ca="1">ABS(N19-N2)*100</f>
        <v>24.883730202919491</v>
      </c>
      <c r="S2" t="s">
        <v>32</v>
      </c>
      <c r="U2" s="7">
        <v>1340</v>
      </c>
      <c r="V2" t="s">
        <v>33</v>
      </c>
      <c r="W2" s="17" t="s">
        <v>34</v>
      </c>
      <c r="Z2">
        <v>401</v>
      </c>
      <c r="AA2">
        <v>60</v>
      </c>
      <c r="AL2" s="2"/>
      <c r="BC2" s="2"/>
      <c r="BE2" s="2"/>
    </row>
    <row r="3" spans="1:64" x14ac:dyDescent="0.25">
      <c r="A3" t="s">
        <v>35</v>
      </c>
      <c r="B3" t="s">
        <v>36</v>
      </c>
      <c r="C3" s="17">
        <v>44288</v>
      </c>
      <c r="D3" s="7">
        <v>11000</v>
      </c>
      <c r="E3" t="s">
        <v>37</v>
      </c>
      <c r="F3" t="s">
        <v>30</v>
      </c>
      <c r="G3" s="7">
        <v>11000</v>
      </c>
      <c r="H3" s="7">
        <v>6900</v>
      </c>
      <c r="I3" s="12">
        <f>H3/G3*100</f>
        <v>62.727272727272734</v>
      </c>
      <c r="J3" s="7">
        <v>13579</v>
      </c>
      <c r="K3" s="7">
        <v>5411</v>
      </c>
      <c r="L3" s="7">
        <f>G3-K3</f>
        <v>5589</v>
      </c>
      <c r="M3" s="7">
        <v>12172.8759765625</v>
      </c>
      <c r="N3" s="22">
        <f>L3/M3</f>
        <v>0.45913554124440181</v>
      </c>
      <c r="O3" s="27">
        <v>0</v>
      </c>
      <c r="P3" s="32" t="e">
        <f>L3/O3</f>
        <v>#DIV/0!</v>
      </c>
      <c r="Q3" s="37" t="s">
        <v>31</v>
      </c>
      <c r="R3" s="42">
        <f ca="1">ABS(N19-N3)*100</f>
        <v>23.900873797054611</v>
      </c>
      <c r="S3" t="s">
        <v>32</v>
      </c>
      <c r="U3" s="7">
        <v>2681</v>
      </c>
      <c r="V3" t="s">
        <v>33</v>
      </c>
      <c r="W3" s="17" t="s">
        <v>34</v>
      </c>
      <c r="Z3">
        <v>401</v>
      </c>
      <c r="AA3">
        <v>59</v>
      </c>
    </row>
    <row r="4" spans="1:64" x14ac:dyDescent="0.25">
      <c r="A4" t="s">
        <v>38</v>
      </c>
      <c r="B4" t="s">
        <v>39</v>
      </c>
      <c r="C4" s="17">
        <v>44099</v>
      </c>
      <c r="D4" s="7">
        <v>30000</v>
      </c>
      <c r="E4" t="s">
        <v>37</v>
      </c>
      <c r="F4" t="s">
        <v>30</v>
      </c>
      <c r="G4" s="7">
        <v>30000</v>
      </c>
      <c r="H4" s="7">
        <v>12500</v>
      </c>
      <c r="I4" s="12">
        <f>H4/G4*100</f>
        <v>41.666666666666671</v>
      </c>
      <c r="J4" s="7">
        <v>24498</v>
      </c>
      <c r="K4" s="7">
        <v>3903</v>
      </c>
      <c r="L4" s="7">
        <f>G4-K4</f>
        <v>26097</v>
      </c>
      <c r="M4" s="7">
        <v>27868.7421875</v>
      </c>
      <c r="N4" s="22">
        <f>L4/M4</f>
        <v>0.93642546995555898</v>
      </c>
      <c r="O4" s="27">
        <v>924</v>
      </c>
      <c r="P4" s="32">
        <f>L4/O4</f>
        <v>28.243506493506494</v>
      </c>
      <c r="Q4" s="37" t="s">
        <v>31</v>
      </c>
      <c r="R4" s="42">
        <f ca="1">ABS(N19-N4)*100</f>
        <v>23.828119074061107</v>
      </c>
      <c r="S4" t="s">
        <v>32</v>
      </c>
      <c r="U4" s="7">
        <v>2681</v>
      </c>
      <c r="V4" t="s">
        <v>33</v>
      </c>
      <c r="W4" s="17" t="s">
        <v>34</v>
      </c>
      <c r="Z4">
        <v>401</v>
      </c>
      <c r="AA4">
        <v>69</v>
      </c>
    </row>
    <row r="5" spans="1:64" x14ac:dyDescent="0.25">
      <c r="A5" t="s">
        <v>40</v>
      </c>
      <c r="B5" t="s">
        <v>41</v>
      </c>
      <c r="C5" s="17">
        <v>44385</v>
      </c>
      <c r="D5" s="7">
        <v>42500</v>
      </c>
      <c r="E5" t="s">
        <v>37</v>
      </c>
      <c r="F5" t="s">
        <v>30</v>
      </c>
      <c r="G5" s="7">
        <v>42500</v>
      </c>
      <c r="H5" s="7">
        <v>19300</v>
      </c>
      <c r="I5" s="12">
        <f>H5/G5*100</f>
        <v>45.411764705882348</v>
      </c>
      <c r="J5" s="7">
        <v>37921</v>
      </c>
      <c r="K5" s="7">
        <v>1340</v>
      </c>
      <c r="L5" s="7">
        <f>G5-K5</f>
        <v>41160</v>
      </c>
      <c r="M5" s="7">
        <v>54517.13671875</v>
      </c>
      <c r="N5" s="22">
        <f>L5/M5</f>
        <v>0.75499196174482697</v>
      </c>
      <c r="O5" s="27">
        <v>720</v>
      </c>
      <c r="P5" s="32">
        <f>L5/O5</f>
        <v>57.166666666666664</v>
      </c>
      <c r="Q5" s="37" t="s">
        <v>31</v>
      </c>
      <c r="R5" s="42">
        <f ca="1">ABS(N19-N5)*100</f>
        <v>5.6847682529879044</v>
      </c>
      <c r="S5" t="s">
        <v>32</v>
      </c>
      <c r="U5" s="7">
        <v>1340</v>
      </c>
      <c r="V5" t="s">
        <v>33</v>
      </c>
      <c r="W5" s="17" t="s">
        <v>34</v>
      </c>
      <c r="Z5">
        <v>401</v>
      </c>
      <c r="AA5">
        <v>59</v>
      </c>
    </row>
    <row r="6" spans="1:64" x14ac:dyDescent="0.25">
      <c r="A6" t="s">
        <v>42</v>
      </c>
      <c r="B6" t="s">
        <v>43</v>
      </c>
      <c r="C6" s="17">
        <v>44365</v>
      </c>
      <c r="D6" s="7">
        <v>29900</v>
      </c>
      <c r="E6" t="s">
        <v>37</v>
      </c>
      <c r="F6" t="s">
        <v>30</v>
      </c>
      <c r="G6" s="7">
        <v>29900</v>
      </c>
      <c r="H6" s="7">
        <v>15000</v>
      </c>
      <c r="I6" s="12">
        <f>H6/G6*100</f>
        <v>50.167224080267559</v>
      </c>
      <c r="J6" s="7">
        <v>29063</v>
      </c>
      <c r="K6" s="7">
        <v>2681</v>
      </c>
      <c r="L6" s="7">
        <f>G6-K6</f>
        <v>27219</v>
      </c>
      <c r="M6" s="7">
        <v>39317.4375</v>
      </c>
      <c r="N6" s="22">
        <f>L6/M6</f>
        <v>0.6922882499654256</v>
      </c>
      <c r="O6" s="27">
        <v>1230</v>
      </c>
      <c r="P6" s="32">
        <f>L6/O6</f>
        <v>22.129268292682926</v>
      </c>
      <c r="Q6" s="37" t="s">
        <v>31</v>
      </c>
      <c r="R6" s="42">
        <f ca="1">ABS(N19-N6)*100</f>
        <v>0.58560292495223321</v>
      </c>
      <c r="S6" t="s">
        <v>32</v>
      </c>
      <c r="U6" s="7">
        <v>2681</v>
      </c>
      <c r="V6" t="s">
        <v>33</v>
      </c>
      <c r="W6" s="17" t="s">
        <v>34</v>
      </c>
      <c r="Z6">
        <v>401</v>
      </c>
      <c r="AA6">
        <v>53</v>
      </c>
    </row>
    <row r="7" spans="1:64" x14ac:dyDescent="0.25">
      <c r="A7" t="s">
        <v>44</v>
      </c>
      <c r="B7" t="s">
        <v>45</v>
      </c>
      <c r="C7" s="17">
        <v>43959</v>
      </c>
      <c r="D7" s="7">
        <v>159000</v>
      </c>
      <c r="E7" t="s">
        <v>37</v>
      </c>
      <c r="F7" t="s">
        <v>30</v>
      </c>
      <c r="G7" s="7">
        <v>159000</v>
      </c>
      <c r="H7" s="7">
        <v>76700</v>
      </c>
      <c r="I7" s="12">
        <f>H7/G7*100</f>
        <v>48.238993710691823</v>
      </c>
      <c r="J7" s="7">
        <v>150874</v>
      </c>
      <c r="K7" s="7">
        <v>10860</v>
      </c>
      <c r="L7" s="7">
        <f>G7-K7</f>
        <v>148140</v>
      </c>
      <c r="M7" s="7">
        <v>189464.1365654601</v>
      </c>
      <c r="N7" s="22">
        <f>L7/M7</f>
        <v>0.7818893996796985</v>
      </c>
      <c r="O7" s="27">
        <v>1782</v>
      </c>
      <c r="P7" s="32">
        <f>L7/O7</f>
        <v>83.131313131313135</v>
      </c>
      <c r="Q7" s="37" t="s">
        <v>31</v>
      </c>
      <c r="R7" s="42">
        <f ca="1">ABS(N19-N7)*100</f>
        <v>8.3745120464750578</v>
      </c>
      <c r="S7" t="s">
        <v>32</v>
      </c>
      <c r="U7" s="7">
        <v>5630</v>
      </c>
      <c r="V7" t="s">
        <v>33</v>
      </c>
      <c r="W7" s="17" t="s">
        <v>34</v>
      </c>
      <c r="Z7">
        <v>401</v>
      </c>
      <c r="AA7">
        <v>65</v>
      </c>
    </row>
    <row r="8" spans="1:64" x14ac:dyDescent="0.25">
      <c r="A8" t="s">
        <v>46</v>
      </c>
      <c r="B8" t="s">
        <v>47</v>
      </c>
      <c r="C8" s="17">
        <v>44537</v>
      </c>
      <c r="D8" s="7">
        <v>72500</v>
      </c>
      <c r="E8" t="s">
        <v>37</v>
      </c>
      <c r="F8" t="s">
        <v>30</v>
      </c>
      <c r="G8" s="7">
        <v>72500</v>
      </c>
      <c r="H8" s="7">
        <v>37200</v>
      </c>
      <c r="I8" s="12">
        <f>H8/G8*100</f>
        <v>51.310344827586206</v>
      </c>
      <c r="J8" s="7">
        <v>73264</v>
      </c>
      <c r="K8" s="7">
        <v>10106</v>
      </c>
      <c r="L8" s="7">
        <f>G8-K8</f>
        <v>62394</v>
      </c>
      <c r="M8" s="7">
        <v>94125.1875</v>
      </c>
      <c r="N8" s="22">
        <f>L8/M8</f>
        <v>0.66288314166704843</v>
      </c>
      <c r="O8" s="27">
        <v>1272</v>
      </c>
      <c r="P8" s="32">
        <f>L8/O8</f>
        <v>49.051886792452834</v>
      </c>
      <c r="Q8" s="37" t="s">
        <v>31</v>
      </c>
      <c r="R8" s="42">
        <f ca="1">ABS(N19-N8)*100</f>
        <v>3.5261137547899501</v>
      </c>
      <c r="S8" t="s">
        <v>32</v>
      </c>
      <c r="U8" s="7">
        <v>2765</v>
      </c>
      <c r="V8" t="s">
        <v>33</v>
      </c>
      <c r="W8" s="17" t="s">
        <v>34</v>
      </c>
      <c r="Z8">
        <v>401</v>
      </c>
      <c r="AA8">
        <v>59</v>
      </c>
    </row>
    <row r="9" spans="1:64" x14ac:dyDescent="0.25">
      <c r="A9" t="s">
        <v>63</v>
      </c>
      <c r="B9" t="s">
        <v>64</v>
      </c>
      <c r="C9" s="17">
        <v>44607</v>
      </c>
      <c r="D9" s="7">
        <v>84900</v>
      </c>
      <c r="E9" t="s">
        <v>37</v>
      </c>
      <c r="F9" t="s">
        <v>30</v>
      </c>
      <c r="G9" s="7">
        <v>84900</v>
      </c>
      <c r="H9" s="7">
        <v>37400</v>
      </c>
      <c r="I9" s="12">
        <f>H9/G9*100</f>
        <v>44.051825677267374</v>
      </c>
      <c r="J9" s="7">
        <v>79791</v>
      </c>
      <c r="K9" s="7">
        <v>3026</v>
      </c>
      <c r="L9" s="7">
        <f>G9-K9</f>
        <v>81874</v>
      </c>
      <c r="M9" s="7">
        <v>113557.6953125</v>
      </c>
      <c r="N9" s="22">
        <f>L9/M9</f>
        <v>0.72099032808556496</v>
      </c>
      <c r="O9" s="27">
        <v>2328</v>
      </c>
      <c r="P9" s="32">
        <f>L9/O9</f>
        <v>35.169243986254294</v>
      </c>
      <c r="Q9" s="37" t="s">
        <v>31</v>
      </c>
      <c r="R9" s="42">
        <f ca="1">ABS(N19-N9)*100</f>
        <v>2.2846048870617031</v>
      </c>
      <c r="S9" t="s">
        <v>32</v>
      </c>
      <c r="U9" s="7">
        <v>2284</v>
      </c>
      <c r="V9" t="s">
        <v>33</v>
      </c>
      <c r="W9" s="17" t="s">
        <v>34</v>
      </c>
      <c r="Z9">
        <v>401</v>
      </c>
      <c r="AA9">
        <v>45</v>
      </c>
    </row>
    <row r="10" spans="1:64" x14ac:dyDescent="0.25">
      <c r="A10" t="s">
        <v>48</v>
      </c>
      <c r="B10" t="s">
        <v>49</v>
      </c>
      <c r="C10" s="17">
        <v>43944</v>
      </c>
      <c r="D10" s="7">
        <v>95000</v>
      </c>
      <c r="E10" t="s">
        <v>37</v>
      </c>
      <c r="F10" t="s">
        <v>30</v>
      </c>
      <c r="G10" s="7">
        <v>95000</v>
      </c>
      <c r="H10" s="7">
        <v>67600</v>
      </c>
      <c r="I10" s="12">
        <f>H10/G10*100</f>
        <v>71.15789473684211</v>
      </c>
      <c r="J10" s="7">
        <v>133757</v>
      </c>
      <c r="K10" s="7">
        <v>8488</v>
      </c>
      <c r="L10" s="7">
        <f>G10-K10</f>
        <v>86512</v>
      </c>
      <c r="M10" s="7">
        <v>169511.5</v>
      </c>
      <c r="N10" s="22">
        <f>L10/M10</f>
        <v>0.51036065399692643</v>
      </c>
      <c r="O10" s="27">
        <v>1768</v>
      </c>
      <c r="P10" s="32">
        <f>L10/O10</f>
        <v>48.932126696832576</v>
      </c>
      <c r="Q10" s="37" t="s">
        <v>31</v>
      </c>
      <c r="R10" s="42">
        <f ca="1">ABS(N19-N10)*100</f>
        <v>18.778362521802151</v>
      </c>
      <c r="S10" t="s">
        <v>50</v>
      </c>
      <c r="U10" s="7">
        <v>2408</v>
      </c>
      <c r="V10" t="s">
        <v>33</v>
      </c>
      <c r="W10" s="17" t="s">
        <v>34</v>
      </c>
      <c r="Z10">
        <v>401</v>
      </c>
      <c r="AA10">
        <v>90</v>
      </c>
    </row>
    <row r="11" spans="1:64" x14ac:dyDescent="0.25">
      <c r="A11" t="s">
        <v>51</v>
      </c>
      <c r="B11" t="s">
        <v>52</v>
      </c>
      <c r="C11" s="17">
        <v>44055</v>
      </c>
      <c r="D11" s="7">
        <v>48000</v>
      </c>
      <c r="E11" t="s">
        <v>37</v>
      </c>
      <c r="F11" t="s">
        <v>30</v>
      </c>
      <c r="G11" s="7">
        <v>48000</v>
      </c>
      <c r="H11" s="7">
        <v>30000</v>
      </c>
      <c r="I11" s="12">
        <f>H11/G11*100</f>
        <v>62.5</v>
      </c>
      <c r="J11" s="7">
        <v>59171</v>
      </c>
      <c r="K11" s="7">
        <v>2264</v>
      </c>
      <c r="L11" s="7">
        <f>G11-K11</f>
        <v>45736</v>
      </c>
      <c r="M11" s="7">
        <v>77005.4140625</v>
      </c>
      <c r="N11" s="22">
        <f>L11/M11</f>
        <v>0.59393226511163533</v>
      </c>
      <c r="O11" s="27">
        <v>848</v>
      </c>
      <c r="P11" s="32">
        <f>L11/O11</f>
        <v>53.933962264150942</v>
      </c>
      <c r="Q11" s="37" t="s">
        <v>31</v>
      </c>
      <c r="R11" s="42">
        <f ca="1">ABS(N19-N11)*100</f>
        <v>10.42120141033126</v>
      </c>
      <c r="S11" t="s">
        <v>32</v>
      </c>
      <c r="U11" s="7">
        <v>2264</v>
      </c>
      <c r="V11" t="s">
        <v>33</v>
      </c>
      <c r="W11" s="17" t="s">
        <v>34</v>
      </c>
      <c r="Z11">
        <v>401</v>
      </c>
      <c r="AA11">
        <v>90</v>
      </c>
    </row>
    <row r="12" spans="1:64" x14ac:dyDescent="0.25">
      <c r="A12" t="s">
        <v>53</v>
      </c>
      <c r="B12" t="s">
        <v>54</v>
      </c>
      <c r="C12" s="17">
        <v>44406</v>
      </c>
      <c r="D12" s="7">
        <v>61400</v>
      </c>
      <c r="E12" t="s">
        <v>37</v>
      </c>
      <c r="F12" t="s">
        <v>30</v>
      </c>
      <c r="G12" s="7">
        <v>61400</v>
      </c>
      <c r="H12" s="7">
        <v>23400</v>
      </c>
      <c r="I12" s="12">
        <f>H12/G12*100</f>
        <v>38.11074918566775</v>
      </c>
      <c r="J12" s="7">
        <v>45982</v>
      </c>
      <c r="K12" s="7">
        <v>2323</v>
      </c>
      <c r="L12" s="7">
        <f>G12-K12</f>
        <v>59077</v>
      </c>
      <c r="M12" s="7">
        <v>65065.57421875</v>
      </c>
      <c r="N12" s="22">
        <f>L12/M12</f>
        <v>0.90796094108665737</v>
      </c>
      <c r="O12" s="27">
        <v>1014</v>
      </c>
      <c r="P12" s="32">
        <f>L12/O12</f>
        <v>58.261341222879686</v>
      </c>
      <c r="Q12" s="37" t="s">
        <v>31</v>
      </c>
      <c r="R12" s="42">
        <f ca="1">ABS(N19-N12)*100</f>
        <v>20.981666187170944</v>
      </c>
      <c r="S12" t="s">
        <v>32</v>
      </c>
      <c r="U12" s="7">
        <v>979</v>
      </c>
      <c r="V12" t="s">
        <v>33</v>
      </c>
      <c r="W12" s="17" t="s">
        <v>34</v>
      </c>
      <c r="Z12">
        <v>401</v>
      </c>
      <c r="AA12">
        <v>59</v>
      </c>
    </row>
    <row r="13" spans="1:64" x14ac:dyDescent="0.25">
      <c r="A13" t="s">
        <v>61</v>
      </c>
      <c r="B13" t="s">
        <v>62</v>
      </c>
      <c r="C13" s="17">
        <v>44529</v>
      </c>
      <c r="D13" s="7">
        <v>76500</v>
      </c>
      <c r="E13" t="s">
        <v>37</v>
      </c>
      <c r="F13" t="s">
        <v>30</v>
      </c>
      <c r="G13" s="7">
        <v>76500</v>
      </c>
      <c r="H13" s="7">
        <v>27100</v>
      </c>
      <c r="I13" s="12">
        <f>H13/G13*100</f>
        <v>35.424836601307192</v>
      </c>
      <c r="J13" s="7">
        <v>53536</v>
      </c>
      <c r="K13" s="7">
        <v>6151</v>
      </c>
      <c r="L13" s="7">
        <f>G13-K13</f>
        <v>70349</v>
      </c>
      <c r="M13" s="7">
        <v>70618.4765625</v>
      </c>
      <c r="N13" s="22">
        <f>L13/M13</f>
        <v>0.9961840501860515</v>
      </c>
      <c r="O13" s="27">
        <v>884</v>
      </c>
      <c r="P13" s="32">
        <f>L13/O13</f>
        <v>79.58031674208145</v>
      </c>
      <c r="Q13" s="37" t="s">
        <v>31</v>
      </c>
      <c r="R13" s="42">
        <f ca="1">ABS(N19-N13)*100</f>
        <v>29.803977097110355</v>
      </c>
      <c r="S13" t="s">
        <v>32</v>
      </c>
      <c r="U13" s="7">
        <v>2769</v>
      </c>
      <c r="V13" t="s">
        <v>33</v>
      </c>
      <c r="W13" s="17" t="s">
        <v>34</v>
      </c>
      <c r="Z13">
        <v>401</v>
      </c>
      <c r="AA13">
        <v>89</v>
      </c>
    </row>
    <row r="14" spans="1:64" x14ac:dyDescent="0.25">
      <c r="A14" t="s">
        <v>55</v>
      </c>
      <c r="B14" t="s">
        <v>56</v>
      </c>
      <c r="C14" s="17">
        <v>44168</v>
      </c>
      <c r="D14" s="7">
        <v>39000</v>
      </c>
      <c r="E14" t="s">
        <v>29</v>
      </c>
      <c r="F14" t="s">
        <v>30</v>
      </c>
      <c r="G14" s="7">
        <v>39000</v>
      </c>
      <c r="H14" s="7">
        <v>23100</v>
      </c>
      <c r="I14" s="12">
        <f>H14/G14*100</f>
        <v>59.230769230769234</v>
      </c>
      <c r="J14" s="7">
        <v>46595</v>
      </c>
      <c r="K14" s="7">
        <v>979</v>
      </c>
      <c r="L14" s="7">
        <f>G14-K14</f>
        <v>38021</v>
      </c>
      <c r="M14" s="7">
        <v>61726.65625</v>
      </c>
      <c r="N14" s="22">
        <f>L14/M14</f>
        <v>0.61595755075425784</v>
      </c>
      <c r="O14" s="27">
        <v>1302</v>
      </c>
      <c r="P14" s="32">
        <f>L14/O14</f>
        <v>29.201996927803378</v>
      </c>
      <c r="Q14" s="37" t="s">
        <v>31</v>
      </c>
      <c r="R14" s="42">
        <f ca="1">ABS(N19-N14)*100</f>
        <v>8.2186728460690084</v>
      </c>
      <c r="S14" t="s">
        <v>32</v>
      </c>
      <c r="U14" s="7">
        <v>979</v>
      </c>
      <c r="V14" t="s">
        <v>33</v>
      </c>
      <c r="W14" s="17" t="s">
        <v>34</v>
      </c>
      <c r="Z14">
        <v>401</v>
      </c>
      <c r="AA14">
        <v>45</v>
      </c>
    </row>
    <row r="15" spans="1:64" x14ac:dyDescent="0.25">
      <c r="A15" t="s">
        <v>59</v>
      </c>
      <c r="B15" t="s">
        <v>60</v>
      </c>
      <c r="C15" s="17">
        <v>44235</v>
      </c>
      <c r="D15" s="7">
        <v>63300</v>
      </c>
      <c r="E15" t="s">
        <v>37</v>
      </c>
      <c r="F15" t="s">
        <v>30</v>
      </c>
      <c r="G15" s="7">
        <v>63300</v>
      </c>
      <c r="H15" s="7">
        <v>35300</v>
      </c>
      <c r="I15" s="12">
        <f>H15/G15*100</f>
        <v>55.76619273301737</v>
      </c>
      <c r="J15" s="7">
        <v>62663</v>
      </c>
      <c r="K15" s="7">
        <v>5168</v>
      </c>
      <c r="L15" s="7">
        <f>G15-K15</f>
        <v>58132</v>
      </c>
      <c r="M15" s="7">
        <v>85685.546875</v>
      </c>
      <c r="N15" s="22">
        <f>L15/M15</f>
        <v>0.67843413644548789</v>
      </c>
      <c r="O15" s="27">
        <v>1204</v>
      </c>
      <c r="P15" s="32">
        <f>L15/O15</f>
        <v>48.282392026578073</v>
      </c>
      <c r="Q15" s="37" t="s">
        <v>31</v>
      </c>
      <c r="R15" s="42">
        <f ca="1">ABS(N19-N15)*100</f>
        <v>1.9710142769460037</v>
      </c>
      <c r="S15" t="s">
        <v>32</v>
      </c>
      <c r="U15" s="7">
        <v>2769</v>
      </c>
      <c r="V15" t="s">
        <v>33</v>
      </c>
      <c r="W15" s="17" t="s">
        <v>34</v>
      </c>
      <c r="Z15">
        <v>401</v>
      </c>
      <c r="AA15">
        <v>49</v>
      </c>
    </row>
    <row r="16" spans="1:64" ht="15.75" thickBot="1" x14ac:dyDescent="0.3">
      <c r="A16" t="s">
        <v>57</v>
      </c>
      <c r="B16" t="s">
        <v>58</v>
      </c>
      <c r="C16" s="17">
        <v>44224</v>
      </c>
      <c r="D16" s="7">
        <v>92900</v>
      </c>
      <c r="E16" t="s">
        <v>37</v>
      </c>
      <c r="F16" t="s">
        <v>30</v>
      </c>
      <c r="G16" s="7">
        <v>92900</v>
      </c>
      <c r="H16" s="7">
        <v>48800</v>
      </c>
      <c r="I16" s="12">
        <f>H16/G16*100</f>
        <v>52.529601722282024</v>
      </c>
      <c r="J16" s="7">
        <v>87812</v>
      </c>
      <c r="K16" s="7">
        <v>3355</v>
      </c>
      <c r="L16" s="7">
        <f>G16-K16</f>
        <v>89545</v>
      </c>
      <c r="M16" s="7">
        <v>125867.359375</v>
      </c>
      <c r="N16" s="22">
        <f>L16/M16</f>
        <v>0.71142352111492368</v>
      </c>
      <c r="O16" s="27">
        <v>1400</v>
      </c>
      <c r="P16" s="32">
        <f>L16/O16</f>
        <v>63.960714285714289</v>
      </c>
      <c r="Q16" s="37" t="s">
        <v>31</v>
      </c>
      <c r="R16" s="42">
        <f ca="1">ABS(N19-N16)*100</f>
        <v>1.3279241899975758</v>
      </c>
      <c r="S16" t="s">
        <v>32</v>
      </c>
      <c r="U16" s="7">
        <v>1384</v>
      </c>
      <c r="V16" t="s">
        <v>33</v>
      </c>
      <c r="W16" s="17" t="s">
        <v>34</v>
      </c>
      <c r="Z16">
        <v>401</v>
      </c>
      <c r="AA16">
        <v>89</v>
      </c>
    </row>
    <row r="17" spans="1:27" ht="15.75" thickTop="1" x14ac:dyDescent="0.25">
      <c r="A17" s="3"/>
      <c r="B17" s="3"/>
      <c r="C17" s="18" t="s">
        <v>65</v>
      </c>
      <c r="D17" s="8">
        <f ca="1">+SUM(D2:D21)</f>
        <v>935900</v>
      </c>
      <c r="E17" s="3"/>
      <c r="F17" s="3"/>
      <c r="G17" s="8">
        <f ca="1">+SUM(G2:G21)</f>
        <v>935900</v>
      </c>
      <c r="H17" s="8">
        <f ca="1">+SUM(H2:H21)</f>
        <v>484000</v>
      </c>
      <c r="I17" s="13"/>
      <c r="J17" s="8">
        <f ca="1">+SUM(J2:J21)</f>
        <v>945563</v>
      </c>
      <c r="K17" s="8"/>
      <c r="L17" s="8">
        <f ca="1">+SUM(L2:L21)</f>
        <v>866300</v>
      </c>
      <c r="M17" s="8">
        <f ca="1">+SUM(M2:M21)</f>
        <v>1245383.3055107726</v>
      </c>
      <c r="N17" s="23"/>
      <c r="O17" s="28"/>
      <c r="P17" s="33" t="e">
        <f>AVERAGE(P2:P21)</f>
        <v>#DIV/0!</v>
      </c>
      <c r="Q17" s="38"/>
      <c r="R17" s="43">
        <f ca="1">ABS(N19-N18)*100</f>
        <v>0.2535147338315058</v>
      </c>
      <c r="S17" s="3"/>
      <c r="T17" s="3"/>
      <c r="U17" s="8"/>
      <c r="V17" s="3"/>
      <c r="W17" s="18"/>
      <c r="X17" s="3"/>
      <c r="Y17" s="3"/>
      <c r="Z17" s="3"/>
      <c r="AA17" s="3"/>
    </row>
    <row r="18" spans="1:27" x14ac:dyDescent="0.25">
      <c r="A18" s="4"/>
      <c r="B18" s="4"/>
      <c r="C18" s="19"/>
      <c r="D18" s="9"/>
      <c r="E18" s="4"/>
      <c r="F18" s="4"/>
      <c r="G18" s="9"/>
      <c r="H18" s="9" t="s">
        <v>66</v>
      </c>
      <c r="I18" s="14">
        <f ca="1">H17/G17*100</f>
        <v>51.714926808419705</v>
      </c>
      <c r="J18" s="9"/>
      <c r="K18" s="9"/>
      <c r="L18" s="9"/>
      <c r="M18" s="9" t="s">
        <v>67</v>
      </c>
      <c r="N18" s="24">
        <f ca="1">L17/M17</f>
        <v>0.69560913187663287</v>
      </c>
      <c r="O18" s="29"/>
      <c r="P18" s="34" t="s">
        <v>68</v>
      </c>
      <c r="Q18" s="39">
        <f ca="1">STDEV(N2:N21)</f>
        <v>0.16348015375816521</v>
      </c>
      <c r="R18" s="44"/>
      <c r="S18" s="4"/>
      <c r="T18" s="4"/>
      <c r="U18" s="9"/>
      <c r="V18" s="4"/>
      <c r="W18" s="19"/>
      <c r="X18" s="4"/>
      <c r="Y18" s="4"/>
      <c r="Z18" s="4"/>
      <c r="AA18" s="4"/>
    </row>
    <row r="19" spans="1:27" x14ac:dyDescent="0.25">
      <c r="A19" s="47" t="s">
        <v>73</v>
      </c>
      <c r="B19" s="5"/>
      <c r="C19" s="20"/>
      <c r="D19" s="10"/>
      <c r="E19" s="5"/>
      <c r="F19" s="5"/>
      <c r="G19" s="10"/>
      <c r="H19" s="10" t="s">
        <v>69</v>
      </c>
      <c r="I19" s="15">
        <f ca="1">STDEV(I2:I21)</f>
        <v>12.151255559327023</v>
      </c>
      <c r="J19" s="10"/>
      <c r="K19" s="10"/>
      <c r="L19" s="10"/>
      <c r="M19" s="10" t="s">
        <v>70</v>
      </c>
      <c r="N19" s="25">
        <f ca="1">AVERAGE(N2:N21)</f>
        <v>0.69814427921494793</v>
      </c>
      <c r="O19" s="30"/>
      <c r="P19" s="35" t="s">
        <v>71</v>
      </c>
      <c r="Q19" s="46">
        <f ca="1">AVERAGE(R2:R21)</f>
        <v>12.304742897981958</v>
      </c>
      <c r="R19" s="45" t="s">
        <v>72</v>
      </c>
      <c r="S19" s="5">
        <f ca="1">+(Q19/N19)</f>
        <v>17.624928348361522</v>
      </c>
      <c r="T19" s="5"/>
      <c r="U19" s="10"/>
      <c r="V19" s="5"/>
      <c r="W19" s="20"/>
      <c r="X19" s="5"/>
      <c r="Y19" s="5"/>
      <c r="Z19" s="5"/>
      <c r="AA19" s="5"/>
    </row>
    <row r="20" spans="1:27" s="51" customFormat="1" x14ac:dyDescent="0.25">
      <c r="A20" s="51" t="s">
        <v>86</v>
      </c>
      <c r="C20" s="52"/>
      <c r="D20" s="53"/>
      <c r="G20" s="53"/>
      <c r="H20" s="53"/>
      <c r="I20" s="54"/>
      <c r="J20" s="53"/>
      <c r="K20" s="53"/>
      <c r="L20" s="53"/>
      <c r="M20" s="53"/>
      <c r="N20" s="55"/>
      <c r="O20" s="56"/>
      <c r="P20" s="57"/>
      <c r="Q20" s="58"/>
      <c r="R20" s="59"/>
      <c r="U20" s="53"/>
      <c r="W20" s="52"/>
    </row>
    <row r="21" spans="1:27" x14ac:dyDescent="0.25">
      <c r="A21" s="48" t="s">
        <v>2</v>
      </c>
      <c r="B21" s="49" t="s">
        <v>74</v>
      </c>
      <c r="C21" s="50" t="s">
        <v>75</v>
      </c>
      <c r="Q21" s="37"/>
    </row>
    <row r="22" spans="1:27" ht="21" x14ac:dyDescent="0.25">
      <c r="A22" s="48" t="s">
        <v>5</v>
      </c>
      <c r="B22" s="49" t="s">
        <v>76</v>
      </c>
      <c r="C22" s="50" t="s">
        <v>75</v>
      </c>
    </row>
    <row r="23" spans="1:27" x14ac:dyDescent="0.25">
      <c r="A23" s="48" t="s">
        <v>25</v>
      </c>
      <c r="B23" s="49" t="s">
        <v>77</v>
      </c>
      <c r="C23" s="50" t="s">
        <v>75</v>
      </c>
    </row>
    <row r="24" spans="1:27" x14ac:dyDescent="0.25">
      <c r="A24" s="48" t="s">
        <v>78</v>
      </c>
      <c r="B24" s="49" t="s">
        <v>79</v>
      </c>
      <c r="C24" s="50" t="s">
        <v>75</v>
      </c>
    </row>
    <row r="25" spans="1:27" x14ac:dyDescent="0.25">
      <c r="A25" s="48" t="s">
        <v>80</v>
      </c>
      <c r="B25" s="49" t="s">
        <v>81</v>
      </c>
      <c r="C25" s="50" t="s">
        <v>75</v>
      </c>
    </row>
    <row r="26" spans="1:27" x14ac:dyDescent="0.25">
      <c r="A26" s="48" t="s">
        <v>82</v>
      </c>
      <c r="B26" s="49" t="s">
        <v>83</v>
      </c>
      <c r="C26" s="50" t="s">
        <v>75</v>
      </c>
    </row>
    <row r="27" spans="1:27" x14ac:dyDescent="0.25">
      <c r="A27" s="48" t="s">
        <v>84</v>
      </c>
      <c r="B27" s="49" t="s">
        <v>85</v>
      </c>
      <c r="C27" s="48"/>
    </row>
  </sheetData>
  <conditionalFormatting sqref="A20:AA20 A2:AA16 D21:AA2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ED6A-7124-436D-96E1-A96282A7262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2023-02-01T13:01:14Z</dcterms:created>
  <dcterms:modified xsi:type="dcterms:W3CDTF">2023-02-01T13:41:22Z</dcterms:modified>
</cp:coreProperties>
</file>